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ПЛАН 2023г" sheetId="1" r:id="rId1"/>
  </sheets>
  <definedNames>
    <definedName name="Excel_BuiltIn_Print_Area_1">#REF!</definedName>
    <definedName name="_xlnm.Print_Area" localSheetId="0">'ПЛАН 2023г'!$A$1:$G$45</definedName>
  </definedNames>
  <calcPr fullCalcOnLoad="1"/>
</workbook>
</file>

<file path=xl/sharedStrings.xml><?xml version="1.0" encoding="utf-8"?>
<sst xmlns="http://schemas.openxmlformats.org/spreadsheetml/2006/main" count="56" uniqueCount="52">
  <si>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</si>
  <si>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</si>
  <si>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</si>
  <si>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</si>
  <si>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</si>
  <si>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</si>
  <si>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</si>
  <si>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</si>
  <si>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</si>
  <si>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</si>
  <si>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</si>
  <si>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</si>
  <si>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</si>
  <si>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</si>
  <si>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</si>
  <si>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</si>
  <si>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</si>
  <si>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</si>
  <si>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</si>
  <si>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</si>
  <si>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</si>
  <si>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</si>
  <si>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</si>
  <si>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</si>
  <si>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</si>
  <si>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</si>
  <si>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</si>
  <si>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</si>
  <si>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</si>
  <si>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</si>
  <si>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</si>
  <si>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</si>
  <si>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</si>
  <si>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______________________/Савельева Е.Ю./</t>
  </si>
  <si>
    <t>Председатель правления  МКД "Итальянский, 22"</t>
  </si>
  <si>
    <t>Итальянский, 22</t>
  </si>
  <si>
    <t>ИТП- 1 шт.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</si>
  <si>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</si>
  <si>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</si>
  <si>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Ремонт (чистка) теплообменника</t>
  </si>
  <si>
    <t>Замена шаровых кранов</t>
  </si>
  <si>
    <t xml:space="preserve">Замена запорной арматуры </t>
  </si>
  <si>
    <t>Замена кранов шаровых на спускниках Ду 15 в техподполие на ГВС, ХВС в кол-ве 10 шт.</t>
  </si>
  <si>
    <t>Змена запорной арматуры ГВС на тех.этаже Ду 32, Ду 25 в кол-ве 28 шт.</t>
  </si>
  <si>
    <t>Замена оборудования</t>
  </si>
  <si>
    <t>Замена преобразователя расхода Эмир Прамер Ду 15 мм- 1 шт.</t>
  </si>
  <si>
    <t>Замена оборудования (офисы)</t>
  </si>
  <si>
    <t>Посадка деревьев, кустарников, газон.</t>
  </si>
  <si>
    <t>Благоустройство</t>
  </si>
  <si>
    <t>Ежегодная поверка манометров МПЗ-У ру16  по требованию правил эксплуатации энерго установок - 12 шт.</t>
  </si>
  <si>
    <t>Подготовка инженерного оборудования для промывки дома холодной водой</t>
  </si>
  <si>
    <t>Ремонт,замена вычислителя ТВ-7  1 шт.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</si>
</sst>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182" fontId="0" fillId="0" borderId="21" xfId="0" applyNumberFormat="1" applyBorder="1" applyAlignment="1">
      <alignment horizontal="center"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49" fontId="47" fillId="0" borderId="10" xfId="53" applyNumberFormat="1" applyFont="1" applyBorder="1" applyAlignment="1">
      <alignment horizontal="center" vertical="center"/>
      <protection/>
    </xf>
    <xf numFmtId="0" fontId="24" fillId="0" borderId="39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39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4" fillId="0" borderId="39" xfId="53" applyFont="1" applyBorder="1" applyAlignment="1">
      <alignment vertical="top" wrapText="1"/>
      <protection/>
    </xf>
    <xf numFmtId="0" fontId="24" fillId="0" borderId="32" xfId="53" applyFont="1" applyBorder="1" applyAlignment="1">
      <alignment vertical="top" wrapText="1"/>
      <protection/>
    </xf>
    <xf numFmtId="0" fontId="37" fillId="24" borderId="39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right"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1" fillId="0" borderId="21" xfId="53" applyFont="1" applyBorder="1" applyAlignment="1">
      <alignment vertical="center" wrapText="1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39" xfId="53" applyFont="1" applyFill="1" applyBorder="1" applyAlignment="1">
      <alignment horizontal="left" vertical="center"/>
      <protection/>
    </xf>
    <xf numFmtId="182" fontId="40" fillId="0" borderId="40" xfId="0" applyNumberFormat="1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21" fillId="0" borderId="22" xfId="53" applyFont="1" applyBorder="1" applyAlignment="1">
      <alignment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3" xfId="53" applyFont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39" xfId="53" applyFont="1" applyFill="1" applyBorder="1" applyAlignment="1">
      <alignment horizontal="left" vertical="center"/>
      <protection/>
    </xf>
    <xf numFmtId="0" fontId="21" fillId="0" borderId="44" xfId="53" applyFont="1" applyFill="1" applyBorder="1" applyAlignment="1">
      <alignment horizontal="left" vertical="center"/>
      <protection/>
    </xf>
    <xf numFmtId="0" fontId="21" fillId="0" borderId="45" xfId="53" applyFont="1" applyFill="1" applyBorder="1" applyAlignment="1">
      <alignment horizontal="left" vertical="center"/>
      <protection/>
    </xf>
    <xf numFmtId="0" fontId="28" fillId="0" borderId="0" xfId="0" applyFont="1" applyAlignment="1">
      <alignment horizontal="right"/>
    </xf>
    <xf numFmtId="0" fontId="30" fillId="0" borderId="46" xfId="0" applyNumberFormat="1" applyFont="1" applyFill="1" applyBorder="1" applyAlignment="1">
      <alignment horizontal="center" vertical="center"/>
    </xf>
    <xf numFmtId="0" fontId="30" fillId="0" borderId="47" xfId="0" applyNumberFormat="1" applyFont="1" applyFill="1" applyBorder="1" applyAlignment="1">
      <alignment horizontal="center" vertical="center"/>
    </xf>
    <xf numFmtId="0" fontId="30" fillId="0" borderId="4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49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50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19" fillId="0" borderId="51" xfId="54" applyFont="1" applyBorder="1" applyAlignment="1">
      <alignment horizontal="center" vertical="center"/>
      <protection/>
    </xf>
    <xf numFmtId="0" fontId="19" fillId="0" borderId="49" xfId="54" applyFont="1" applyBorder="1" applyAlignment="1">
      <alignment horizontal="center" vertical="center"/>
      <protection/>
    </xf>
    <xf numFmtId="191" fontId="32" fillId="0" borderId="45" xfId="0" applyNumberFormat="1" applyFont="1" applyFill="1" applyBorder="1" applyAlignment="1">
      <alignment horizontal="center"/>
    </xf>
    <xf numFmtId="191" fontId="32" fillId="0" borderId="52" xfId="0" applyNumberFormat="1" applyFont="1" applyFill="1" applyBorder="1" applyAlignment="1">
      <alignment horizontal="center"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24" fillId="24" borderId="21" xfId="0" applyFont="1" applyFill="1" applyBorder="1" applyAlignment="1">
      <alignment horizontal="left" vertical="top" wrapTex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39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4" fillId="24" borderId="39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37" fillId="24" borderId="39" xfId="0" applyFont="1" applyFill="1" applyBorder="1" applyAlignment="1">
      <alignment horizontal="left" vertical="center" wrapText="1"/>
    </xf>
    <xf numFmtId="0" fontId="37" fillId="24" borderId="32" xfId="0" applyFont="1" applyFill="1" applyBorder="1" applyAlignment="1">
      <alignment horizontal="left" vertical="center" wrapText="1"/>
    </xf>
    <xf numFmtId="0" fontId="24" fillId="24" borderId="39" xfId="0" applyFont="1" applyFill="1" applyBorder="1" applyAlignment="1">
      <alignment horizontal="left" vertical="center"/>
    </xf>
    <xf numFmtId="0" fontId="24" fillId="24" borderId="32" xfId="0" applyFont="1" applyFill="1" applyBorder="1" applyAlignment="1">
      <alignment horizontal="left" vertical="center"/>
    </xf>
    <xf numFmtId="0" fontId="37" fillId="0" borderId="44" xfId="53" applyFont="1" applyBorder="1" applyAlignment="1">
      <alignment horizontal="left" vertical="top" wrapText="1"/>
      <protection/>
    </xf>
    <xf numFmtId="0" fontId="37" fillId="0" borderId="55" xfId="53" applyFont="1" applyBorder="1" applyAlignment="1">
      <alignment horizontal="left" vertical="top" wrapText="1"/>
      <protection/>
    </xf>
    <xf numFmtId="0" fontId="21" fillId="24" borderId="21" xfId="53" applyFont="1" applyFill="1" applyBorder="1" applyAlignment="1">
      <alignment vertical="center" wrapText="1"/>
      <protection/>
    </xf>
    <xf numFmtId="0" fontId="19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48750" y="81724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48750" y="81724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48750" y="9686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48750" y="9686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48750" y="80581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48750" y="80581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48750" y="81724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48750" y="81724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48750" y="80581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48750" y="80581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48750" y="81724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48750" y="81724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48750" y="79343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28575</xdr:colOff>
      <xdr:row>22</xdr:row>
      <xdr:rowOff>95250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77325" y="79152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48750" y="80581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48750" y="80581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5"/>
  <sheetViews>
    <sheetView tabSelected="1" view="pageBreakPreview" zoomScaleSheetLayoutView="100" zoomScalePageLayoutView="0" workbookViewId="0" topLeftCell="A10">
      <selection activeCell="A42" sqref="A42:G42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6.125" style="0" customWidth="1"/>
    <col min="6" max="6" width="14.37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30" t="s">
        <v>1</v>
      </c>
      <c r="B1" s="130"/>
      <c r="C1" s="130"/>
      <c r="D1" s="130"/>
      <c r="E1" s="130"/>
      <c r="F1" s="130"/>
      <c r="G1" s="130"/>
    </row>
    <row r="2" spans="1:7" ht="23.25" customHeight="1">
      <c r="A2" s="107" t="s">
        <v>34</v>
      </c>
      <c r="B2" s="107"/>
      <c r="C2" s="107"/>
      <c r="D2" s="107"/>
      <c r="E2" s="107"/>
      <c r="F2" s="107"/>
      <c r="G2" s="107"/>
    </row>
    <row r="3" spans="1:7" ht="27.75" customHeight="1">
      <c r="A3" s="107" t="s">
        <v>33</v>
      </c>
      <c r="B3" s="107"/>
      <c r="C3" s="107"/>
      <c r="D3" s="107"/>
      <c r="E3" s="107"/>
      <c r="F3" s="107"/>
      <c r="G3" s="107"/>
    </row>
    <row r="4" spans="1:7" ht="9.75" customHeight="1" thickBot="1">
      <c r="A4" s="134"/>
      <c r="B4" s="134"/>
      <c r="C4" s="134"/>
      <c r="D4" s="134"/>
      <c r="E4" s="134"/>
      <c r="F4" s="134"/>
      <c r="G4" s="134"/>
    </row>
    <row r="5" spans="1:21" ht="36" customHeight="1" thickBot="1">
      <c r="A5" s="117" t="s">
        <v>2</v>
      </c>
      <c r="B5" s="118"/>
      <c r="C5" s="118"/>
      <c r="D5" s="118"/>
      <c r="E5" s="118"/>
      <c r="F5" s="118"/>
      <c r="G5" s="4"/>
      <c r="H5" s="31" t="s">
        <v>3</v>
      </c>
      <c r="I5" s="32">
        <f>A16</f>
        <v>44927</v>
      </c>
      <c r="J5" s="33">
        <f aca="true" t="shared" si="0" ref="J5:T5">DATE(YEAR(I5),MONTH(I5)+1,DAY(I5))</f>
        <v>44958</v>
      </c>
      <c r="K5" s="33">
        <f t="shared" si="0"/>
        <v>44986</v>
      </c>
      <c r="L5" s="33">
        <f t="shared" si="0"/>
        <v>45017</v>
      </c>
      <c r="M5" s="33">
        <f t="shared" si="0"/>
        <v>45047</v>
      </c>
      <c r="N5" s="33">
        <f t="shared" si="0"/>
        <v>45078</v>
      </c>
      <c r="O5" s="33">
        <f t="shared" si="0"/>
        <v>45108</v>
      </c>
      <c r="P5" s="33">
        <f t="shared" si="0"/>
        <v>45139</v>
      </c>
      <c r="Q5" s="33">
        <f t="shared" si="0"/>
        <v>45170</v>
      </c>
      <c r="R5" s="33">
        <f t="shared" si="0"/>
        <v>45200</v>
      </c>
      <c r="S5" s="33">
        <f t="shared" si="0"/>
        <v>45231</v>
      </c>
      <c r="T5" s="33">
        <f t="shared" si="0"/>
        <v>45261</v>
      </c>
      <c r="U5" s="34" t="s">
        <v>18</v>
      </c>
    </row>
    <row r="6" spans="1:21" ht="54.75" customHeight="1">
      <c r="A6" s="123"/>
      <c r="B6" s="124"/>
      <c r="C6" s="124"/>
      <c r="D6" s="125"/>
      <c r="E6" s="25" t="s">
        <v>24</v>
      </c>
      <c r="F6" s="26" t="s">
        <v>4</v>
      </c>
      <c r="G6" s="82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26" t="s">
        <v>5</v>
      </c>
      <c r="C7" s="126"/>
      <c r="D7" s="127"/>
      <c r="E7" s="131">
        <v>6739.5</v>
      </c>
      <c r="F7" s="114">
        <v>3</v>
      </c>
      <c r="G7" s="83">
        <v>-227826.49</v>
      </c>
      <c r="H7" s="23">
        <f>G7</f>
        <v>-227826.49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</row>
    <row r="8" spans="1:21" s="6" customFormat="1" ht="19.5" customHeight="1">
      <c r="A8" s="5">
        <v>2</v>
      </c>
      <c r="B8" s="126" t="s">
        <v>6</v>
      </c>
      <c r="C8" s="126"/>
      <c r="D8" s="127"/>
      <c r="E8" s="132"/>
      <c r="F8" s="115"/>
      <c r="G8" s="84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12" t="s">
        <v>7</v>
      </c>
      <c r="C9" s="112"/>
      <c r="D9" s="113"/>
      <c r="E9" s="132"/>
      <c r="F9" s="115"/>
      <c r="G9" s="84">
        <f>F7*D16*E7</f>
        <v>242622</v>
      </c>
      <c r="H9" s="38">
        <f>G9</f>
        <v>242622</v>
      </c>
      <c r="I9" s="138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0"/>
    </row>
    <row r="10" spans="1:21" s="6" customFormat="1" ht="19.5" customHeight="1">
      <c r="A10" s="8"/>
      <c r="B10" s="112" t="s">
        <v>8</v>
      </c>
      <c r="C10" s="112"/>
      <c r="D10" s="113"/>
      <c r="E10" s="132"/>
      <c r="F10" s="115"/>
      <c r="G10" s="84">
        <v>0</v>
      </c>
      <c r="H10" s="38">
        <f>SUM(I10:L10)</f>
        <v>0</v>
      </c>
      <c r="I10" s="138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</row>
    <row r="11" spans="1:21" s="6" customFormat="1" ht="19.5" customHeight="1">
      <c r="A11" s="5">
        <v>3</v>
      </c>
      <c r="B11" s="126" t="s">
        <v>9</v>
      </c>
      <c r="C11" s="126"/>
      <c r="D11" s="127"/>
      <c r="E11" s="132"/>
      <c r="F11" s="115"/>
      <c r="G11" s="84">
        <f>G18+G19+G22</f>
        <v>175260</v>
      </c>
      <c r="H11" s="38">
        <f>SUM(I11:T11)</f>
        <v>0</v>
      </c>
      <c r="I11" s="39">
        <f aca="true" t="shared" si="1" ref="I11:T11">SUM(I19:I35)</f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40"/>
    </row>
    <row r="12" spans="1:21" s="6" customFormat="1" ht="19.5" customHeight="1" thickBot="1">
      <c r="A12" s="9">
        <v>4</v>
      </c>
      <c r="B12" s="128" t="s">
        <v>10</v>
      </c>
      <c r="C12" s="129"/>
      <c r="D12" s="129"/>
      <c r="E12" s="133"/>
      <c r="F12" s="116"/>
      <c r="G12" s="85">
        <f>G7+G9+G10-G11</f>
        <v>-160464.49</v>
      </c>
      <c r="H12" s="24">
        <f>H7+H9+H10-H11</f>
        <v>14795.51000000001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</row>
    <row r="13" spans="1:21" s="1" customFormat="1" ht="18" customHeight="1" thickBot="1">
      <c r="A13" s="145"/>
      <c r="B13" s="145"/>
      <c r="C13" s="145"/>
      <c r="D13" s="145"/>
      <c r="E13" s="145"/>
      <c r="F13" s="146"/>
      <c r="G13" s="14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52" t="s">
        <v>11</v>
      </c>
      <c r="B14" s="152"/>
      <c r="C14" s="152"/>
      <c r="D14" s="152"/>
      <c r="E14" s="152"/>
      <c r="F14" s="149" t="s">
        <v>35</v>
      </c>
      <c r="G14" s="15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41" t="s">
        <v>25</v>
      </c>
      <c r="B15" s="142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18" customHeight="1" thickBot="1">
      <c r="A16" s="143">
        <v>44927</v>
      </c>
      <c r="B16" s="144"/>
      <c r="C16" s="29">
        <v>45289</v>
      </c>
      <c r="D16" s="21">
        <v>12</v>
      </c>
      <c r="E16" s="14"/>
      <c r="F16" s="15"/>
      <c r="G16" s="15"/>
      <c r="H16" s="63"/>
      <c r="I16" s="135" t="s">
        <v>14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</row>
    <row r="17" spans="1:21" s="1" customFormat="1" ht="45.75" customHeight="1" thickBot="1">
      <c r="A17" s="17" t="s">
        <v>19</v>
      </c>
      <c r="B17" s="155" t="s">
        <v>17</v>
      </c>
      <c r="C17" s="157"/>
      <c r="D17" s="155" t="s">
        <v>18</v>
      </c>
      <c r="E17" s="156"/>
      <c r="F17" s="18" t="s">
        <v>15</v>
      </c>
      <c r="G17" s="19" t="s">
        <v>13</v>
      </c>
      <c r="H17" s="64" t="s">
        <v>3</v>
      </c>
      <c r="I17" s="72">
        <f>A16</f>
        <v>44927</v>
      </c>
      <c r="J17" s="33">
        <f aca="true" t="shared" si="2" ref="J17:T17">DATE(YEAR(I17),MONTH(I17)+1,DAY(I17))</f>
        <v>44958</v>
      </c>
      <c r="K17" s="33">
        <f t="shared" si="2"/>
        <v>44986</v>
      </c>
      <c r="L17" s="33">
        <f t="shared" si="2"/>
        <v>45017</v>
      </c>
      <c r="M17" s="33">
        <f t="shared" si="2"/>
        <v>45047</v>
      </c>
      <c r="N17" s="33">
        <f t="shared" si="2"/>
        <v>45078</v>
      </c>
      <c r="O17" s="33">
        <f t="shared" si="2"/>
        <v>45108</v>
      </c>
      <c r="P17" s="33">
        <f t="shared" si="2"/>
        <v>45139</v>
      </c>
      <c r="Q17" s="33">
        <f t="shared" si="2"/>
        <v>45170</v>
      </c>
      <c r="R17" s="33">
        <f t="shared" si="2"/>
        <v>45200</v>
      </c>
      <c r="S17" s="33">
        <f t="shared" si="2"/>
        <v>45231</v>
      </c>
      <c r="T17" s="33">
        <f t="shared" si="2"/>
        <v>45261</v>
      </c>
      <c r="U17" s="73" t="s">
        <v>18</v>
      </c>
    </row>
    <row r="18" spans="1:21" ht="18.75" customHeight="1">
      <c r="A18" s="78">
        <v>1</v>
      </c>
      <c r="B18" s="122" t="s">
        <v>30</v>
      </c>
      <c r="C18" s="122"/>
      <c r="D18" s="122"/>
      <c r="E18" s="122"/>
      <c r="F18" s="28">
        <v>0.619</v>
      </c>
      <c r="G18" s="86">
        <v>30000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79">
        <v>2</v>
      </c>
      <c r="B19" s="111" t="s">
        <v>16</v>
      </c>
      <c r="C19" s="111"/>
      <c r="D19" s="111"/>
      <c r="E19" s="111"/>
      <c r="F19" s="27">
        <f>G19/E7/$D$16</f>
        <v>0.16074387318544897</v>
      </c>
      <c r="G19" s="88">
        <v>13000</v>
      </c>
      <c r="H19" s="13" t="e">
        <f>SUM(#REF!)</f>
        <v>#REF!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45" customHeight="1">
      <c r="A20" s="79"/>
      <c r="B20" s="154" t="s">
        <v>32</v>
      </c>
      <c r="C20" s="154"/>
      <c r="D20" s="101" t="s">
        <v>50</v>
      </c>
      <c r="E20" s="102"/>
      <c r="F20" s="27">
        <f>SUM(G20/D16/E7)</f>
        <v>0.30912283304894034</v>
      </c>
      <c r="G20" s="88">
        <v>25000</v>
      </c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60.75" customHeight="1">
      <c r="A21" s="79"/>
      <c r="B21" s="154" t="s">
        <v>32</v>
      </c>
      <c r="C21" s="154"/>
      <c r="D21" s="105" t="s">
        <v>49</v>
      </c>
      <c r="E21" s="106"/>
      <c r="F21" s="27">
        <f>SUM(G21/D16/E7)</f>
        <v>0.08902737591809481</v>
      </c>
      <c r="G21" s="88">
        <v>7200</v>
      </c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18.75" customHeight="1">
      <c r="A22" s="79"/>
      <c r="B22" s="158" t="s">
        <v>29</v>
      </c>
      <c r="C22" s="159"/>
      <c r="D22" s="159"/>
      <c r="E22" s="159"/>
      <c r="F22" s="95"/>
      <c r="G22" s="89">
        <f>SUM(G24:G35)</f>
        <v>132260</v>
      </c>
      <c r="H22" s="13">
        <f>SUM(H23:H35)</f>
        <v>0</v>
      </c>
      <c r="I22" s="49"/>
      <c r="J22" s="48"/>
      <c r="K22" s="48"/>
      <c r="L22" s="48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18.75" customHeight="1">
      <c r="A23" s="79">
        <v>3</v>
      </c>
      <c r="B23" s="151" t="s">
        <v>23</v>
      </c>
      <c r="C23" s="151"/>
      <c r="D23" s="151"/>
      <c r="E23" s="151"/>
      <c r="F23" s="27"/>
      <c r="G23" s="90"/>
      <c r="H23" s="47">
        <f aca="true" t="shared" si="3" ref="H23:H35">SUM(I23:T23)</f>
        <v>0</v>
      </c>
      <c r="I23" s="44"/>
      <c r="J23" s="45"/>
      <c r="K23" s="45"/>
      <c r="L23" s="45"/>
      <c r="M23" s="50"/>
      <c r="N23" s="50"/>
      <c r="O23" s="50"/>
      <c r="P23" s="50"/>
      <c r="Q23" s="50"/>
      <c r="R23" s="50"/>
      <c r="S23" s="50"/>
      <c r="T23" s="50"/>
      <c r="U23" s="51"/>
    </row>
    <row r="24" spans="1:21" ht="18.75" customHeight="1">
      <c r="A24" s="79">
        <v>4</v>
      </c>
      <c r="B24" s="111" t="s">
        <v>27</v>
      </c>
      <c r="C24" s="111"/>
      <c r="D24" s="111"/>
      <c r="E24" s="111"/>
      <c r="F24" s="27"/>
      <c r="G24" s="91"/>
      <c r="H24" s="47">
        <f t="shared" si="3"/>
        <v>0</v>
      </c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ht="16.5" customHeight="1">
      <c r="A25" s="98"/>
      <c r="B25" s="99" t="s">
        <v>39</v>
      </c>
      <c r="C25" s="100"/>
      <c r="D25" s="101" t="s">
        <v>36</v>
      </c>
      <c r="E25" s="102"/>
      <c r="F25" s="27">
        <f>SUM(G25/D16/E7)</f>
        <v>0.24729826643915226</v>
      </c>
      <c r="G25" s="91">
        <v>20000</v>
      </c>
      <c r="H25" s="4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 ht="47.25" customHeight="1">
      <c r="A26" s="98"/>
      <c r="B26" s="103" t="s">
        <v>40</v>
      </c>
      <c r="C26" s="104"/>
      <c r="D26" s="105" t="s">
        <v>42</v>
      </c>
      <c r="E26" s="106"/>
      <c r="F26" s="27">
        <f>SUM(G26/D16/E7)</f>
        <v>0.030912283304894032</v>
      </c>
      <c r="G26" s="91">
        <v>2500</v>
      </c>
      <c r="H26" s="47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</row>
    <row r="27" spans="1:21" ht="45.75" customHeight="1">
      <c r="A27" s="98"/>
      <c r="B27" s="99" t="s">
        <v>41</v>
      </c>
      <c r="C27" s="100"/>
      <c r="D27" s="101" t="s">
        <v>43</v>
      </c>
      <c r="E27" s="102"/>
      <c r="F27" s="27">
        <f>SUM(G27/D16/E7)</f>
        <v>0.4575017929124317</v>
      </c>
      <c r="G27" s="91">
        <v>37000</v>
      </c>
      <c r="H27" s="4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</row>
    <row r="28" spans="1:21" ht="18.75" customHeight="1">
      <c r="A28" s="79">
        <v>5</v>
      </c>
      <c r="B28" s="168" t="s">
        <v>28</v>
      </c>
      <c r="C28" s="168"/>
      <c r="D28" s="168"/>
      <c r="E28" s="168"/>
      <c r="F28" s="27"/>
      <c r="G28" s="92"/>
      <c r="H28" s="47">
        <f t="shared" si="3"/>
        <v>0</v>
      </c>
      <c r="I28" s="49"/>
      <c r="J28" s="48"/>
      <c r="K28" s="48"/>
      <c r="L28" s="48"/>
      <c r="M28" s="55"/>
      <c r="N28" s="55"/>
      <c r="O28" s="55"/>
      <c r="P28" s="55"/>
      <c r="Q28" s="55"/>
      <c r="R28" s="55"/>
      <c r="S28" s="55"/>
      <c r="T28" s="55"/>
      <c r="U28" s="56"/>
    </row>
    <row r="29" spans="1:21" ht="18.75" customHeight="1">
      <c r="A29" s="79">
        <v>6</v>
      </c>
      <c r="B29" s="120" t="s">
        <v>0</v>
      </c>
      <c r="C29" s="120"/>
      <c r="D29" s="120"/>
      <c r="E29" s="120"/>
      <c r="F29" s="27"/>
      <c r="G29" s="93"/>
      <c r="H29" s="47">
        <f t="shared" si="3"/>
        <v>0</v>
      </c>
      <c r="I29" s="49"/>
      <c r="J29" s="48"/>
      <c r="K29" s="48"/>
      <c r="L29" s="48"/>
      <c r="M29" s="55"/>
      <c r="N29" s="55"/>
      <c r="O29" s="55"/>
      <c r="P29" s="55"/>
      <c r="Q29" s="55"/>
      <c r="R29" s="55"/>
      <c r="S29" s="55"/>
      <c r="T29" s="55"/>
      <c r="U29" s="56"/>
    </row>
    <row r="30" spans="1:21" ht="29.25" customHeight="1">
      <c r="A30" s="79"/>
      <c r="B30" s="164" t="s">
        <v>46</v>
      </c>
      <c r="C30" s="165"/>
      <c r="D30" s="162" t="s">
        <v>45</v>
      </c>
      <c r="E30" s="163"/>
      <c r="F30" s="27">
        <f>SUM(G30/D16/E7)</f>
        <v>0.36797982046145855</v>
      </c>
      <c r="G30" s="93">
        <v>29760</v>
      </c>
      <c r="H30" s="47"/>
      <c r="I30" s="49"/>
      <c r="J30" s="48"/>
      <c r="K30" s="48"/>
      <c r="L30" s="48"/>
      <c r="M30" s="55"/>
      <c r="N30" s="55"/>
      <c r="O30" s="55"/>
      <c r="P30" s="55"/>
      <c r="Q30" s="55"/>
      <c r="R30" s="55"/>
      <c r="S30" s="55"/>
      <c r="T30" s="55"/>
      <c r="U30" s="56"/>
    </row>
    <row r="31" spans="1:21" ht="27.75" customHeight="1">
      <c r="A31" s="79"/>
      <c r="B31" s="160" t="s">
        <v>44</v>
      </c>
      <c r="C31" s="161"/>
      <c r="D31" s="162" t="s">
        <v>51</v>
      </c>
      <c r="E31" s="163"/>
      <c r="F31" s="27">
        <f>SUM(G31/D16/E7)</f>
        <v>0.44513687959047404</v>
      </c>
      <c r="G31" s="93">
        <v>36000</v>
      </c>
      <c r="H31" s="47"/>
      <c r="I31" s="49"/>
      <c r="J31" s="48"/>
      <c r="K31" s="48"/>
      <c r="L31" s="48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18.75" customHeight="1">
      <c r="A32" s="79">
        <v>7</v>
      </c>
      <c r="B32" s="111" t="s">
        <v>20</v>
      </c>
      <c r="C32" s="111"/>
      <c r="D32" s="111"/>
      <c r="E32" s="111"/>
      <c r="F32" s="27"/>
      <c r="G32" s="87"/>
      <c r="H32" s="47">
        <f t="shared" si="3"/>
        <v>0</v>
      </c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18.75" customHeight="1">
      <c r="A33" s="79">
        <v>8</v>
      </c>
      <c r="B33" s="111" t="s">
        <v>21</v>
      </c>
      <c r="C33" s="111"/>
      <c r="D33" s="111"/>
      <c r="E33" s="111"/>
      <c r="F33" s="27"/>
      <c r="G33" s="87"/>
      <c r="H33" s="47">
        <f t="shared" si="3"/>
        <v>0</v>
      </c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</row>
    <row r="34" spans="1:21" ht="18.75" customHeight="1">
      <c r="A34" s="79">
        <v>9</v>
      </c>
      <c r="B34" s="111" t="s">
        <v>22</v>
      </c>
      <c r="C34" s="111"/>
      <c r="D34" s="111"/>
      <c r="E34" s="111"/>
      <c r="F34" s="27"/>
      <c r="G34" s="94"/>
      <c r="H34" s="47">
        <f t="shared" si="3"/>
        <v>0</v>
      </c>
      <c r="I34" s="57"/>
      <c r="J34" s="58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1"/>
    </row>
    <row r="35" spans="1:21" ht="32.25" customHeight="1" thickBot="1">
      <c r="A35" s="80"/>
      <c r="B35" s="121" t="s">
        <v>48</v>
      </c>
      <c r="C35" s="121"/>
      <c r="D35" s="166" t="s">
        <v>47</v>
      </c>
      <c r="E35" s="167"/>
      <c r="F35" s="81">
        <f>G35/D16/E7</f>
        <v>0.0865543932537033</v>
      </c>
      <c r="G35" s="96">
        <v>7000</v>
      </c>
      <c r="H35" s="62">
        <f t="shared" si="3"/>
        <v>0</v>
      </c>
      <c r="I35" s="74"/>
      <c r="J35" s="75"/>
      <c r="K35" s="75"/>
      <c r="L35" s="75"/>
      <c r="M35" s="76"/>
      <c r="N35" s="76"/>
      <c r="O35" s="76"/>
      <c r="P35" s="76"/>
      <c r="Q35" s="76"/>
      <c r="R35" s="76"/>
      <c r="S35" s="76"/>
      <c r="T35" s="76"/>
      <c r="U35" s="77"/>
    </row>
    <row r="36" spans="8:30" ht="6" customHeight="1"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8"/>
      <c r="W36" s="68"/>
      <c r="X36" s="68"/>
      <c r="Y36" s="68"/>
      <c r="Z36" s="68"/>
      <c r="AA36" s="68"/>
      <c r="AB36" s="68"/>
      <c r="AC36" s="68"/>
      <c r="AD36" s="68"/>
    </row>
    <row r="37" spans="2:30" s="12" customFormat="1" ht="37.5" customHeight="1">
      <c r="B37" s="108" t="s">
        <v>37</v>
      </c>
      <c r="C37" s="109"/>
      <c r="D37" s="109"/>
      <c r="E37" s="110"/>
      <c r="F37" s="110"/>
      <c r="G37" s="110"/>
      <c r="H37" s="65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V37" s="71"/>
      <c r="W37" s="71"/>
      <c r="X37" s="71"/>
      <c r="Y37" s="71"/>
      <c r="Z37" s="71"/>
      <c r="AA37" s="71"/>
      <c r="AB37" s="71"/>
      <c r="AC37" s="71"/>
      <c r="AD37" s="71"/>
    </row>
    <row r="38" spans="8:30" ht="3" customHeight="1">
      <c r="H38" s="65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14.25" hidden="1">
      <c r="A39" s="3"/>
      <c r="B39" s="2"/>
      <c r="C39" s="2"/>
      <c r="D39" s="2"/>
      <c r="E39" s="2"/>
      <c r="H39" s="9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51.75" customHeight="1">
      <c r="A40" s="169" t="s">
        <v>38</v>
      </c>
      <c r="B40" s="169"/>
      <c r="C40" s="169"/>
      <c r="D40" s="169"/>
      <c r="E40" s="169"/>
      <c r="F40" s="169"/>
      <c r="G40" s="169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15">
      <c r="A41" s="107"/>
      <c r="B41" s="107"/>
      <c r="C41" s="107"/>
      <c r="D41" s="107"/>
      <c r="E41" s="107"/>
      <c r="F41" s="107"/>
      <c r="G41" s="107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7" ht="15">
      <c r="A42" s="107"/>
      <c r="B42" s="107"/>
      <c r="C42" s="107"/>
      <c r="D42" s="107"/>
      <c r="E42" s="107"/>
      <c r="F42" s="107"/>
      <c r="G42" s="107"/>
    </row>
    <row r="43" spans="1:7" ht="15">
      <c r="A43" s="119"/>
      <c r="B43" s="119"/>
      <c r="C43" s="119"/>
      <c r="D43" s="119"/>
      <c r="E43" s="119"/>
      <c r="F43" s="119"/>
      <c r="G43" s="119"/>
    </row>
    <row r="44" spans="1:7" ht="56.25" customHeight="1" hidden="1">
      <c r="A44" s="117"/>
      <c r="B44" s="118"/>
      <c r="C44" s="118"/>
      <c r="D44" s="118"/>
      <c r="E44" s="118"/>
      <c r="F44" s="118"/>
      <c r="G44" s="4"/>
    </row>
    <row r="45" spans="1:7" ht="15" customHeight="1">
      <c r="A45" s="153"/>
      <c r="B45" s="153"/>
      <c r="C45" s="153"/>
      <c r="D45" s="153"/>
      <c r="E45" s="153"/>
      <c r="F45" s="153"/>
      <c r="G45" s="153"/>
    </row>
  </sheetData>
  <sheetProtection/>
  <mergeCells count="59">
    <mergeCell ref="A40:G40"/>
    <mergeCell ref="B30:C30"/>
    <mergeCell ref="D30:E30"/>
    <mergeCell ref="B24:E24"/>
    <mergeCell ref="D35:E35"/>
    <mergeCell ref="B33:E33"/>
    <mergeCell ref="B28:E28"/>
    <mergeCell ref="A45:G45"/>
    <mergeCell ref="B21:C21"/>
    <mergeCell ref="D21:E21"/>
    <mergeCell ref="B34:E34"/>
    <mergeCell ref="D17:E17"/>
    <mergeCell ref="B17:C17"/>
    <mergeCell ref="B22:E22"/>
    <mergeCell ref="A44:F44"/>
    <mergeCell ref="B31:C31"/>
    <mergeCell ref="D31:E31"/>
    <mergeCell ref="I16:U16"/>
    <mergeCell ref="I9:U9"/>
    <mergeCell ref="I10:U10"/>
    <mergeCell ref="A15:B15"/>
    <mergeCell ref="A16:B16"/>
    <mergeCell ref="I7:U7"/>
    <mergeCell ref="A13:G13"/>
    <mergeCell ref="I12:U12"/>
    <mergeCell ref="B11:D11"/>
    <mergeCell ref="F14:G14"/>
    <mergeCell ref="A1:G1"/>
    <mergeCell ref="A2:G2"/>
    <mergeCell ref="A3:G3"/>
    <mergeCell ref="E7:E12"/>
    <mergeCell ref="A4:G4"/>
    <mergeCell ref="B8:D8"/>
    <mergeCell ref="A5:F5"/>
    <mergeCell ref="A42:G42"/>
    <mergeCell ref="A43:G43"/>
    <mergeCell ref="B25:C25"/>
    <mergeCell ref="D25:E25"/>
    <mergeCell ref="B29:E29"/>
    <mergeCell ref="B35:C35"/>
    <mergeCell ref="B18:E18"/>
    <mergeCell ref="A6:D6"/>
    <mergeCell ref="B7:D7"/>
    <mergeCell ref="A41:G41"/>
    <mergeCell ref="B37:G37"/>
    <mergeCell ref="B32:E32"/>
    <mergeCell ref="B9:D9"/>
    <mergeCell ref="B10:D10"/>
    <mergeCell ref="F7:F12"/>
    <mergeCell ref="B12:D12"/>
    <mergeCell ref="B19:E19"/>
    <mergeCell ref="B23:E23"/>
    <mergeCell ref="A14:E14"/>
    <mergeCell ref="B20:C20"/>
    <mergeCell ref="D20:E20"/>
    <mergeCell ref="B27:C27"/>
    <mergeCell ref="D27:E27"/>
    <mergeCell ref="B26:C26"/>
    <mergeCell ref="D26:E26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2022-10-28T12:20:24Z</cp:lastPrinted>
  <dcterms:created xsi:type="dcterms:W3CDTF">2018-01-29T11:06:20Z</dcterms:created>
  <dcterms:modified xsi:type="dcterms:W3CDTF">2023-05-22T11:56:34Z</dcterms:modified>
  <cp:category/>
  <cp:version/>
  <cp:contentType/>
  <cp:contentStatus/>
</cp:coreProperties>
</file>